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 codeName="{E757BCB4-07E6-AE0B-56E0-F0EEF7A6E26C}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\\HDA0207-NAS\drh$\PreviHonda\PreviHonda\Banco de Dados\TREINAMENTOS\TREINAMENTOS\SITE\"/>
    </mc:Choice>
  </mc:AlternateContent>
  <xr:revisionPtr revIDLastSave="0" documentId="13_ncr:1_{D1E2E88B-70D2-47EA-B168-075980D43CF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ASE" sheetId="10" r:id="rId1"/>
    <sheet name="BASE EM TESTE" sheetId="11" state="hidden" r:id="rId2"/>
    <sheet name="BANCOS" sheetId="2" state="hidden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1" l="1"/>
  <c r="C7" i="11"/>
  <c r="C16" i="11"/>
  <c r="D11" i="11"/>
  <c r="D6" i="11"/>
  <c r="D8" i="11" s="1"/>
  <c r="D7" i="11" l="1"/>
  <c r="D10" i="10"/>
  <c r="C15" i="10"/>
  <c r="D10" i="11" l="1"/>
  <c r="D16" i="11" s="1"/>
  <c r="D15" i="11" s="1"/>
  <c r="D14" i="11" s="1"/>
  <c r="D5" i="10"/>
  <c r="B17" i="11"/>
  <c r="D19" i="11" l="1"/>
  <c r="D20" i="11" s="1"/>
  <c r="D7" i="10"/>
  <c r="D6" i="10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9" i="10" l="1"/>
  <c r="D15" i="10" s="1"/>
  <c r="D14" i="10" s="1"/>
  <c r="D13" i="10" s="1"/>
  <c r="B16" i="10"/>
  <c r="D18" i="10" l="1"/>
  <c r="D19" i="1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Gilton Nascimento</author>
  </authors>
  <commentList>
    <comment ref="C5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Escolher percentuais possíveis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10" authorId="0" shapeId="0" xr:uid="{00000000-0006-0000-0000-000002000000}">
      <text>
        <r>
          <rPr>
            <b/>
            <sz val="9"/>
            <color indexed="81"/>
            <rFont val="Segoe UI"/>
            <family val="2"/>
          </rPr>
          <t>Escolher percentuais possíveis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D11" authorId="0" shapeId="0" xr:uid="{00000000-0006-0000-0000-000003000000}">
      <text>
        <r>
          <rPr>
            <b/>
            <sz val="9"/>
            <color indexed="81"/>
            <rFont val="Segoe UI"/>
            <family val="2"/>
          </rPr>
          <t>Inserir períodos possíveis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Gilton Nascimento</author>
  </authors>
  <commentList>
    <comment ref="C6" authorId="0" shapeId="0" xr:uid="{00000000-0006-0000-0100-000001000000}">
      <text>
        <r>
          <rPr>
            <b/>
            <sz val="9"/>
            <color indexed="81"/>
            <rFont val="Segoe UI"/>
            <family val="2"/>
          </rPr>
          <t>Escolher percentuais possíveis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11" authorId="0" shapeId="0" xr:uid="{00000000-0006-0000-0100-000002000000}">
      <text>
        <r>
          <rPr>
            <b/>
            <sz val="9"/>
            <color indexed="81"/>
            <rFont val="Segoe UI"/>
            <family val="2"/>
          </rPr>
          <t>Escolher percentuais possíveis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D12" authorId="0" shapeId="0" xr:uid="{00000000-0006-0000-0100-000003000000}">
      <text>
        <r>
          <rPr>
            <b/>
            <sz val="9"/>
            <color indexed="81"/>
            <rFont val="Segoe UI"/>
            <family val="2"/>
          </rPr>
          <t>Inserir períodos possíveis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<sst xmlns="http://schemas.openxmlformats.org/spreadsheetml/2006/main" count="86" uniqueCount="68">
  <si>
    <t>Parcela</t>
  </si>
  <si>
    <t>Instituição</t>
  </si>
  <si>
    <t>Taxas de juros</t>
  </si>
  <si>
    <t>Posição</t>
  </si>
  <si>
    <t>% a.m.</t>
  </si>
  <si>
    <t>% a.a.</t>
  </si>
  <si>
    <t>SCANIA BCO S.A.</t>
  </si>
  <si>
    <t>BCO MERCEDES-BENZ S.A.</t>
  </si>
  <si>
    <t>BCO RCI BRASIL S.A.</t>
  </si>
  <si>
    <t>BCO VOLKSWAGEN S.A</t>
  </si>
  <si>
    <t>BCO TOYOTA DO BRASIL S.A.</t>
  </si>
  <si>
    <t>BMW FINANCEIRA S.A. - CFI</t>
  </si>
  <si>
    <t>BCO VOLVO BRASIL S.A.</t>
  </si>
  <si>
    <t>BCO PSA FINANCE BRASIL S.A.</t>
  </si>
  <si>
    <t>BCO GMAC S.A.</t>
  </si>
  <si>
    <t>BANCO CNH INDUSTRIAL CAPITAL S.A</t>
  </si>
  <si>
    <t>BCO RODOBENS S.A.</t>
  </si>
  <si>
    <t>FINANC ALFA S.A. CFI</t>
  </si>
  <si>
    <t>SINOSSERRA S/A - SCFI</t>
  </si>
  <si>
    <t>BCO BRADESCO S.A.</t>
  </si>
  <si>
    <t>BRB - CFI S/A</t>
  </si>
  <si>
    <t>BCO SANTANDER (BRASIL) S.A.</t>
  </si>
  <si>
    <t>BCO BRADESCO FINANC. S.A.</t>
  </si>
  <si>
    <t>BCO. J.SAFRA S.A.</t>
  </si>
  <si>
    <t>BCO BANESTES S.A.</t>
  </si>
  <si>
    <t>BCO ITAUCARD S.A.</t>
  </si>
  <si>
    <t>PORTOSEG S.A. CFI</t>
  </si>
  <si>
    <t>BCO DO BRASIL S.A.</t>
  </si>
  <si>
    <t>BANCO MONEO S.A.</t>
  </si>
  <si>
    <t>ITAÚ UNIBANCO S.A.</t>
  </si>
  <si>
    <t>AYMORÉ CFI S.A.</t>
  </si>
  <si>
    <t>BCO DO ESTADO DO RS S.A.</t>
  </si>
  <si>
    <t>BCO CETELEM S.A.</t>
  </si>
  <si>
    <t>BV FINANCEIRA S.A. CFI</t>
  </si>
  <si>
    <t>BCO HONDA S.A.</t>
  </si>
  <si>
    <t>BCO GUANABARA S.A.</t>
  </si>
  <si>
    <t>CAIXA ECONOMICA FEDERAL</t>
  </si>
  <si>
    <t>BCO DA AMAZONIA S.A.</t>
  </si>
  <si>
    <t>GOLCRED S/A - CFI</t>
  </si>
  <si>
    <t>BCO YAMAHA MOTOR S.A.</t>
  </si>
  <si>
    <t>BANCO PAN</t>
  </si>
  <si>
    <t>BCO A.J. RENNER S.A.</t>
  </si>
  <si>
    <t>FINAMAX S.A. CFI</t>
  </si>
  <si>
    <t>BCO DAYCOVAL S.A</t>
  </si>
  <si>
    <t>SANTANA S.A. - CFI</t>
  </si>
  <si>
    <t>PORTOCRED S.A. - CFI</t>
  </si>
  <si>
    <t>OMNI SA CFI</t>
  </si>
  <si>
    <t>DACASA FINANCEIRA S/A - SCFI</t>
  </si>
  <si>
    <t>em 02/maio/2019</t>
  </si>
  <si>
    <t>VALORES</t>
  </si>
  <si>
    <t>ITENS</t>
  </si>
  <si>
    <t>Valor a financiar</t>
  </si>
  <si>
    <t>Taxa de juros</t>
  </si>
  <si>
    <t>Periodo em meses</t>
  </si>
  <si>
    <t>ao mês</t>
  </si>
  <si>
    <t>Valor da nota fiscal</t>
  </si>
  <si>
    <t>%
Período</t>
  </si>
  <si>
    <t>PREÇO FINAL DO VEÍCULO</t>
  </si>
  <si>
    <t>TOTAL DE JUROS PAGO</t>
  </si>
  <si>
    <t>IOF no período taxa ao dia</t>
  </si>
  <si>
    <t>TAC-Taxa de abertura de crédito</t>
  </si>
  <si>
    <t>Entrada - de 25% à 50%</t>
  </si>
  <si>
    <t>CET - Custo Efetivo Total a.a.</t>
  </si>
  <si>
    <t>CET - Custo Efetivo Total período</t>
  </si>
  <si>
    <t>Valor Residual - de 0% à 40%</t>
  </si>
  <si>
    <t>IOF Adicional</t>
  </si>
  <si>
    <t>Tipo de Veículo</t>
  </si>
  <si>
    <t>Automóvel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</si>
</sst>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R$&quot;#,##0.00;[Red]\-&quot;R$&quot;#,##0.00"/>
    <numFmt numFmtId="165" formatCode="_-&quot;R$&quot;* #,##0.00_-;\-&quot;R$&quot;* #,##0.00_-;_-&quot;R$&quot;* &quot;-&quot;??_-;_-@_-"/>
    <numFmt numFmtId="166" formatCode="_(* #,##0.00_);_(* \(#,##0.00\);_(* &quot;-&quot;??_);_(@_)"/>
    <numFmt numFmtId="167" formatCode="_(&quot;R$ &quot;* #,##0.00_);_(&quot;R$ &quot;* \(#,##0.00\);_(&quot;R$ &quot;* &quot;-&quot;??_);_(@_)"/>
    <numFmt numFmtId="168" formatCode="0.0000%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212529"/>
      <name val="Segoe UI"/>
      <family val="2"/>
    </font>
    <font>
      <sz val="8"/>
      <color rgb="FF000000"/>
      <name val="Verdana"/>
      <family val="2"/>
    </font>
    <font>
      <b/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1"/>
      <color rgb="FFD0112B"/>
      <name val="HSF"/>
    </font>
    <font>
      <sz val="9"/>
      <color indexed="81"/>
      <name val="Segoe UI"/>
      <family val="2"/>
    </font>
    <font>
      <b/>
      <sz val="9"/>
      <color indexed="81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C18A"/>
        <bgColor indexed="64"/>
      </patternFill>
    </fill>
    <fill>
      <patternFill patternType="solid">
        <fgColor rgb="FFEEE0C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 style="medium">
        <color indexed="64"/>
      </bottom>
      <diagonal/>
    </border>
    <border>
      <left style="medium">
        <color indexed="64"/>
      </left>
      <right style="hair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indexed="64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/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53">
    <xf numFmtId="0" fontId="0" fillId="0" borderId="0" xfId="0"/>
    <xf numFmtId="0" fontId="0" fillId="2" borderId="0" xfId="0" applyFill="1"/>
    <xf numFmtId="0" fontId="3" fillId="2" borderId="0" xfId="0" applyFont="1" applyFill="1" applyAlignment="1">
      <alignment vertical="center" wrapText="1"/>
    </xf>
    <xf numFmtId="0" fontId="0" fillId="2" borderId="0" xfId="0" applyFill="1" applyAlignment="1">
      <alignment vertical="center" wrapText="1"/>
    </xf>
    <xf numFmtId="0" fontId="5" fillId="3" borderId="2" xfId="0" applyFont="1" applyFill="1" applyBorder="1" applyAlignment="1">
      <alignment horizontal="center" vertical="center" wrapText="1" readingOrder="1"/>
    </xf>
    <xf numFmtId="0" fontId="5" fillId="3" borderId="3" xfId="0" applyFont="1" applyFill="1" applyBorder="1" applyAlignment="1">
      <alignment horizontal="center" vertical="center" wrapText="1" readingOrder="1"/>
    </xf>
    <xf numFmtId="0" fontId="5" fillId="3" borderId="1" xfId="0" applyFont="1" applyFill="1" applyBorder="1" applyAlignment="1">
      <alignment horizontal="center" vertical="center" wrapText="1" readingOrder="1"/>
    </xf>
    <xf numFmtId="0" fontId="4" fillId="4" borderId="1" xfId="0" applyFont="1" applyFill="1" applyBorder="1" applyAlignment="1">
      <alignment horizontal="center" vertical="center" wrapText="1" readingOrder="1"/>
    </xf>
    <xf numFmtId="0" fontId="4" fillId="4" borderId="1" xfId="0" applyFont="1" applyFill="1" applyBorder="1" applyAlignment="1">
      <alignment horizontal="left" vertical="center" wrapText="1" readingOrder="1"/>
    </xf>
    <xf numFmtId="10" fontId="4" fillId="4" borderId="1" xfId="2" applyNumberFormat="1" applyFont="1" applyFill="1" applyBorder="1" applyAlignment="1">
      <alignment horizontal="center" vertical="center" wrapText="1" readingOrder="1"/>
    </xf>
    <xf numFmtId="0" fontId="6" fillId="0" borderId="0" xfId="0" applyFont="1" applyProtection="1">
      <protection hidden="1"/>
    </xf>
    <xf numFmtId="0" fontId="0" fillId="0" borderId="0" xfId="0" applyProtection="1">
      <protection hidden="1"/>
    </xf>
    <xf numFmtId="0" fontId="0" fillId="0" borderId="6" xfId="0" applyBorder="1" applyAlignment="1" applyProtection="1">
      <alignment horizontal="center" vertical="center" wrapText="1"/>
      <protection hidden="1"/>
    </xf>
    <xf numFmtId="10" fontId="0" fillId="0" borderId="4" xfId="0" applyNumberFormat="1" applyBorder="1" applyAlignment="1" applyProtection="1">
      <alignment horizontal="center" vertical="center" wrapText="1"/>
      <protection hidden="1"/>
    </xf>
    <xf numFmtId="165" fontId="0" fillId="0" borderId="13" xfId="1" applyFont="1" applyBorder="1" applyAlignment="1" applyProtection="1">
      <alignment horizontal="center" vertical="center" wrapText="1"/>
      <protection hidden="1"/>
    </xf>
    <xf numFmtId="168" fontId="0" fillId="0" borderId="4" xfId="0" applyNumberFormat="1" applyBorder="1" applyAlignment="1" applyProtection="1">
      <alignment horizontal="center" vertical="center" wrapText="1"/>
      <protection hidden="1"/>
    </xf>
    <xf numFmtId="0" fontId="0" fillId="0" borderId="4" xfId="0" applyBorder="1" applyAlignment="1" applyProtection="1">
      <alignment horizontal="center" vertical="center" wrapText="1"/>
      <protection hidden="1"/>
    </xf>
    <xf numFmtId="0" fontId="0" fillId="0" borderId="5" xfId="0" applyBorder="1" applyAlignment="1" applyProtection="1">
      <alignment horizontal="center" vertical="center" wrapText="1"/>
      <protection hidden="1"/>
    </xf>
    <xf numFmtId="10" fontId="0" fillId="0" borderId="22" xfId="0" applyNumberFormat="1" applyBorder="1" applyAlignment="1" applyProtection="1">
      <alignment horizontal="center" vertical="center" wrapText="1"/>
      <protection hidden="1"/>
    </xf>
    <xf numFmtId="10" fontId="0" fillId="0" borderId="20" xfId="0" applyNumberFormat="1" applyBorder="1" applyAlignment="1" applyProtection="1">
      <alignment horizontal="center" vertical="center" wrapText="1"/>
      <protection hidden="1"/>
    </xf>
    <xf numFmtId="165" fontId="0" fillId="0" borderId="0" xfId="1" applyFont="1" applyProtection="1">
      <protection hidden="1"/>
    </xf>
    <xf numFmtId="165" fontId="0" fillId="0" borderId="0" xfId="0" applyNumberFormat="1" applyProtection="1">
      <protection hidden="1"/>
    </xf>
    <xf numFmtId="10" fontId="0" fillId="0" borderId="0" xfId="2" applyNumberFormat="1" applyFont="1" applyProtection="1">
      <protection hidden="1"/>
    </xf>
    <xf numFmtId="0" fontId="6" fillId="0" borderId="18" xfId="0" applyFont="1" applyBorder="1" applyAlignment="1" applyProtection="1">
      <alignment horizontal="left" vertical="center" wrapText="1"/>
      <protection hidden="1"/>
    </xf>
    <xf numFmtId="0" fontId="6" fillId="0" borderId="14" xfId="0" applyFont="1" applyBorder="1" applyAlignment="1" applyProtection="1">
      <alignment horizontal="left" vertical="center" wrapText="1"/>
      <protection hidden="1"/>
    </xf>
    <xf numFmtId="0" fontId="6" fillId="0" borderId="21" xfId="0" applyFont="1" applyBorder="1" applyAlignment="1" applyProtection="1">
      <alignment horizontal="left" vertical="center" wrapText="1"/>
      <protection hidden="1"/>
    </xf>
    <xf numFmtId="0" fontId="6" fillId="0" borderId="15" xfId="0" applyFont="1" applyBorder="1" applyAlignment="1" applyProtection="1">
      <alignment horizontal="left" vertical="center" wrapText="1"/>
      <protection hidden="1"/>
    </xf>
    <xf numFmtId="0" fontId="2" fillId="5" borderId="17" xfId="0" applyFont="1" applyFill="1" applyBorder="1" applyAlignment="1" applyProtection="1">
      <alignment horizontal="center" vertical="center" wrapText="1"/>
      <protection hidden="1"/>
    </xf>
    <xf numFmtId="0" fontId="2" fillId="5" borderId="11" xfId="0" applyFont="1" applyFill="1" applyBorder="1" applyAlignment="1" applyProtection="1">
      <alignment horizontal="center" vertical="center" wrapText="1"/>
      <protection hidden="1"/>
    </xf>
    <xf numFmtId="0" fontId="2" fillId="5" borderId="12" xfId="0" applyFont="1" applyFill="1" applyBorder="1" applyAlignment="1" applyProtection="1">
      <alignment horizontal="center" vertical="center" wrapText="1"/>
      <protection hidden="1"/>
    </xf>
    <xf numFmtId="165" fontId="2" fillId="5" borderId="12" xfId="1" applyFont="1" applyFill="1" applyBorder="1" applyAlignment="1" applyProtection="1">
      <alignment horizontal="center" vertical="center" wrapText="1"/>
      <protection hidden="1"/>
    </xf>
    <xf numFmtId="165" fontId="6" fillId="6" borderId="12" xfId="1" applyFont="1" applyFill="1" applyBorder="1" applyAlignment="1" applyProtection="1">
      <alignment horizontal="center" vertical="center" wrapText="1"/>
      <protection hidden="1"/>
    </xf>
    <xf numFmtId="0" fontId="6" fillId="0" borderId="9" xfId="0" applyFont="1" applyBorder="1" applyProtection="1">
      <protection hidden="1"/>
    </xf>
    <xf numFmtId="0" fontId="0" fillId="0" borderId="8" xfId="0" applyBorder="1" applyProtection="1">
      <protection hidden="1"/>
    </xf>
    <xf numFmtId="0" fontId="0" fillId="0" borderId="7" xfId="0" applyBorder="1" applyProtection="1">
      <protection hidden="1"/>
    </xf>
    <xf numFmtId="9" fontId="0" fillId="0" borderId="0" xfId="2" applyFont="1" applyProtection="1">
      <protection hidden="1"/>
    </xf>
    <xf numFmtId="164" fontId="0" fillId="0" borderId="16" xfId="1" applyNumberFormat="1" applyFont="1" applyBorder="1" applyAlignment="1" applyProtection="1">
      <alignment horizontal="center" vertical="center" wrapText="1"/>
      <protection hidden="1"/>
    </xf>
    <xf numFmtId="10" fontId="0" fillId="0" borderId="0" xfId="0" applyNumberFormat="1" applyProtection="1">
      <protection hidden="1"/>
    </xf>
    <xf numFmtId="164" fontId="8" fillId="0" borderId="0" xfId="0" applyNumberFormat="1" applyFont="1"/>
    <xf numFmtId="164" fontId="0" fillId="0" borderId="0" xfId="0" applyNumberFormat="1" applyProtection="1">
      <protection hidden="1"/>
    </xf>
    <xf numFmtId="165" fontId="0" fillId="7" borderId="19" xfId="1" applyFont="1" applyFill="1" applyBorder="1" applyAlignment="1" applyProtection="1">
      <alignment horizontal="center" vertical="center" wrapText="1"/>
      <protection locked="0" hidden="1"/>
    </xf>
    <xf numFmtId="10" fontId="0" fillId="7" borderId="4" xfId="0" applyNumberFormat="1" applyFill="1" applyBorder="1" applyAlignment="1" applyProtection="1">
      <alignment horizontal="center" vertical="center" wrapText="1"/>
      <protection locked="0" hidden="1"/>
    </xf>
    <xf numFmtId="165" fontId="0" fillId="7" borderId="13" xfId="1" applyFont="1" applyFill="1" applyBorder="1" applyAlignment="1" applyProtection="1">
      <alignment horizontal="center" vertical="center" wrapText="1"/>
      <protection locked="0" hidden="1"/>
    </xf>
    <xf numFmtId="0" fontId="0" fillId="7" borderId="13" xfId="1" applyNumberFormat="1" applyFont="1" applyFill="1" applyBorder="1" applyAlignment="1" applyProtection="1">
      <alignment horizontal="center" vertical="center" wrapText="1"/>
      <protection locked="0" hidden="1"/>
    </xf>
    <xf numFmtId="10" fontId="0" fillId="7" borderId="13" xfId="0" applyNumberFormat="1" applyFill="1" applyBorder="1" applyAlignment="1" applyProtection="1">
      <alignment horizontal="center" vertical="center" wrapText="1"/>
      <protection locked="0" hidden="1"/>
    </xf>
    <xf numFmtId="0" fontId="0" fillId="7" borderId="4" xfId="0" applyFill="1" applyBorder="1" applyAlignment="1" applyProtection="1">
      <alignment horizontal="center" vertical="center" wrapText="1"/>
      <protection locked="0" hidden="1"/>
    </xf>
    <xf numFmtId="0" fontId="7" fillId="5" borderId="9" xfId="0" applyFont="1" applyFill="1" applyBorder="1" applyAlignment="1" applyProtection="1">
      <alignment horizontal="center" vertical="center"/>
      <protection hidden="1"/>
    </xf>
    <xf numFmtId="0" fontId="7" fillId="5" borderId="8" xfId="0" applyFont="1" applyFill="1" applyBorder="1" applyAlignment="1" applyProtection="1">
      <alignment horizontal="center" vertical="center"/>
      <protection hidden="1"/>
    </xf>
    <xf numFmtId="0" fontId="7" fillId="5" borderId="7" xfId="0" applyFont="1" applyFill="1" applyBorder="1" applyAlignment="1" applyProtection="1">
      <alignment horizontal="center" vertical="center"/>
      <protection hidden="1"/>
    </xf>
    <xf numFmtId="0" fontId="6" fillId="6" borderId="9" xfId="0" applyFont="1" applyFill="1" applyBorder="1" applyAlignment="1" applyProtection="1">
      <alignment horizontal="center" vertical="center" wrapText="1"/>
      <protection hidden="1"/>
    </xf>
    <xf numFmtId="0" fontId="6" fillId="6" borderId="10" xfId="0" applyFont="1" applyFill="1" applyBorder="1" applyAlignment="1" applyProtection="1">
      <alignment horizontal="center" vertical="center" wrapText="1"/>
      <protection hidden="1"/>
    </xf>
    <xf numFmtId="0" fontId="2" fillId="5" borderId="9" xfId="0" applyFont="1" applyFill="1" applyBorder="1" applyAlignment="1" applyProtection="1">
      <alignment horizontal="center" vertical="center" wrapText="1"/>
      <protection hidden="1"/>
    </xf>
    <xf numFmtId="0" fontId="2" fillId="5" borderId="10" xfId="0" applyFont="1" applyFill="1" applyBorder="1" applyAlignment="1" applyProtection="1">
      <alignment horizontal="center" vertical="center" wrapText="1"/>
      <protection hidden="1"/>
    </xf>
  </cellXfs>
  <cellStyles count="5">
    <cellStyle name="Moeda" xfId="1" builtinId="4"/>
    <cellStyle name="Moeda 2" xfId="4" xr:uid="{00000000-0005-0000-0000-000001000000}"/>
    <cellStyle name="Normal" xfId="0" builtinId="0"/>
    <cellStyle name="Porcentagem" xfId="2" builtinId="5"/>
    <cellStyle name="Vírgula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47623</xdr:colOff>
      <xdr:row>1</xdr:row>
      <xdr:rowOff>31198</xdr:rowOff>
    </xdr:from>
    <xdr:to>
      <xdr:col>1</xdr:col>
      <xdr:colOff>1562098</xdr:colOff>
      <xdr:row>1</xdr:row>
      <xdr:rowOff>314326</xdr:rowOff>
    </xdr:to>
    <xdr:pic>
      <xdr:nvPicPr>
        <xdr:cNvPr id="3" name="Imagem 2" descr="https://previhonda.com.br/wp-content/themes/previhonda/inc/imgs/logo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284" y="85627"/>
          <a:ext cx="1514475" cy="2831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47623</xdr:colOff>
      <xdr:row>1</xdr:row>
      <xdr:rowOff>31198</xdr:rowOff>
    </xdr:from>
    <xdr:to>
      <xdr:col>1</xdr:col>
      <xdr:colOff>1562098</xdr:colOff>
      <xdr:row>1</xdr:row>
      <xdr:rowOff>314326</xdr:rowOff>
    </xdr:to>
    <xdr:pic>
      <xdr:nvPicPr>
        <xdr:cNvPr id="2" name="Imagem 1" descr="https://previhonda.com.br/wp-content/themes/previhonda/inc/imgs/logo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3" y="88348"/>
          <a:ext cx="1514475" cy="2831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outlinePr showOutlineSymbols="0"/>
    <pageSetUpPr autoPageBreaks="0"/>
  </sheetPr>
  <dimension ref="B1:XFD22"/>
  <sheetViews>
    <sheetView showGridLines="0" showZeros="0" tabSelected="1" showOutlineSymbols="0" zoomScale="140" zoomScaleNormal="140" workbookViewId="0">
      <selection activeCell="C5" sqref="C5"/>
    </sheetView>
  </sheetViews>
  <sheetFormatPr defaultColWidth="0" defaultRowHeight="15" zeroHeight="1"/>
  <cols>
    <col min="1" max="1" width="1.7109375" style="11" customWidth="1"/>
    <col min="2" max="2" width="30.42578125" style="11" bestFit="1" customWidth="1"/>
    <col min="3" max="3" width="10.5703125" style="11" customWidth="1"/>
    <col min="4" max="4" width="16.85546875" style="11" customWidth="1"/>
    <col min="5" max="5" width="1.7109375" style="11" customWidth="1"/>
    <col min="6" max="6" width="30.42578125" style="11" hidden="1"/>
    <col min="7" max="16376" width="9.140625" style="11" hidden="1"/>
    <col min="16377" max="16384" width="0" style="11" hidden="1"/>
  </cols>
  <sheetData>
    <row r="1" spans="2:7 16384:16384" ht="5.0999999999999996" customHeight="1" thickBot="1">
      <c r="B1" s="10"/>
    </row>
    <row r="2" spans="2:7 16384:16384" ht="27.75" customHeight="1" thickBot="1">
      <c r="B2" s="32"/>
      <c r="C2" s="33"/>
      <c r="D2" s="34"/>
    </row>
    <row r="3" spans="2:7 16384:16384" ht="25.5" customHeight="1" thickBot="1">
      <c r="B3" s="27" t="s">
        <v>50</v>
      </c>
      <c r="C3" s="28" t="s">
        <v>56</v>
      </c>
      <c r="D3" s="29" t="s">
        <v>49</v>
      </c>
    </row>
    <row r="4" spans="2:7 16384:16384" ht="20.100000000000001" customHeight="1">
      <c r="B4" s="23" t="s">
        <v>55</v>
      </c>
      <c r="C4" s="12"/>
      <c r="D4" s="40">
        <v>100000</v>
      </c>
    </row>
    <row r="5" spans="2:7 16384:16384" ht="20.100000000000001" customHeight="1">
      <c r="B5" s="24" t="s">
        <v>61</v>
      </c>
      <c r="C5" s="41">
        <v>0.5</v>
      </c>
      <c r="D5" s="14">
        <f>+D4*C5</f>
        <v>50000</v>
      </c>
    </row>
    <row r="6" spans="2:7 16384:16384" ht="20.100000000000001" customHeight="1">
      <c r="B6" s="24" t="s">
        <v>65</v>
      </c>
      <c r="C6" s="13">
        <v>3.8E-3</v>
      </c>
      <c r="D6" s="14">
        <f>(D4-D5+D8)*C6</f>
        <v>190.58945600000001</v>
      </c>
      <c r="F6" s="39"/>
      <c r="XFD6" s="22"/>
    </row>
    <row r="7" spans="2:7 16384:16384" ht="20.100000000000001" customHeight="1">
      <c r="B7" s="24" t="s">
        <v>59</v>
      </c>
      <c r="C7" s="15">
        <v>8.2191780821917797E-5</v>
      </c>
      <c r="D7" s="14">
        <f>IF(D11*30&lt;=365,D11*30*C7,3%)*(D4-D5+D8)</f>
        <v>1504.6536000000001</v>
      </c>
      <c r="F7" s="39"/>
    </row>
    <row r="8" spans="2:7 16384:16384" ht="20.100000000000001" customHeight="1">
      <c r="B8" s="24" t="s">
        <v>60</v>
      </c>
      <c r="C8" s="13"/>
      <c r="D8" s="42">
        <v>155.12</v>
      </c>
    </row>
    <row r="9" spans="2:7 16384:16384" ht="20.100000000000001" customHeight="1">
      <c r="B9" s="24" t="s">
        <v>51</v>
      </c>
      <c r="C9" s="13"/>
      <c r="D9" s="14">
        <f>+D4-D5+D6+D7+D8</f>
        <v>51850.363056000002</v>
      </c>
      <c r="F9" s="21"/>
      <c r="G9" s="21"/>
    </row>
    <row r="10" spans="2:7 16384:16384" ht="20.100000000000001" customHeight="1">
      <c r="B10" s="24" t="s">
        <v>64</v>
      </c>
      <c r="C10" s="41">
        <v>0.25</v>
      </c>
      <c r="D10" s="14">
        <f>+D4*C10</f>
        <v>25000</v>
      </c>
      <c r="F10" s="20"/>
      <c r="G10" s="20"/>
    </row>
    <row r="11" spans="2:7 16384:16384" ht="20.100000000000001" customHeight="1">
      <c r="B11" s="24" t="s">
        <v>53</v>
      </c>
      <c r="C11" s="16"/>
      <c r="D11" s="43">
        <v>36</v>
      </c>
      <c r="F11" s="20"/>
      <c r="G11" s="20"/>
    </row>
    <row r="12" spans="2:7 16384:16384" ht="20.100000000000001" customHeight="1">
      <c r="B12" s="24" t="s">
        <v>52</v>
      </c>
      <c r="C12" s="45" t="s">
        <v>54</v>
      </c>
      <c r="D12" s="44">
        <v>8.9999999999999993E-3</v>
      </c>
      <c r="F12" s="38"/>
      <c r="G12" s="20"/>
    </row>
    <row r="13" spans="2:7 16384:16384" ht="20.100000000000001" customHeight="1">
      <c r="B13" s="25" t="s">
        <v>62</v>
      </c>
      <c r="C13" s="17"/>
      <c r="D13" s="18">
        <f>((D14+1)^(12/D11))-1</f>
        <v>7.633710791213133E-2</v>
      </c>
      <c r="F13" s="22"/>
      <c r="G13" s="20"/>
    </row>
    <row r="14" spans="2:7 16384:16384" ht="20.100000000000001" customHeight="1">
      <c r="B14" s="25" t="s">
        <v>63</v>
      </c>
      <c r="C14" s="17"/>
      <c r="D14" s="18">
        <f>((D10+(D15*D11))/D9)-1</f>
        <v>0.24693822922408803</v>
      </c>
      <c r="F14" s="37"/>
      <c r="G14" s="20"/>
    </row>
    <row r="15" spans="2:7 16384:16384" ht="20.100000000000001" customHeight="1" thickBot="1">
      <c r="B15" s="26" t="s">
        <v>0</v>
      </c>
      <c r="C15" s="19">
        <f>1-C5-C10</f>
        <v>0.25</v>
      </c>
      <c r="D15" s="36">
        <f>IF(C12="ao mês",PMT(D12,D11,-D9,D10),PMT(((D12+1)^(1/12))-1,D11,-D9,D10))</f>
        <v>1101.5055526020753</v>
      </c>
      <c r="F15" s="20"/>
      <c r="G15" s="20"/>
    </row>
    <row r="16" spans="2:7 16384:16384" ht="28.5" customHeight="1" thickBot="1">
      <c r="B16" s="46" t="str">
        <f>Extenso_Valor(D15)</f>
        <v>um mil, cento e um reais e cinquenta e um centavos</v>
      </c>
      <c r="C16" s="47"/>
      <c r="D16" s="48"/>
      <c r="F16" s="21"/>
      <c r="G16" s="20"/>
    </row>
    <row r="17" spans="2:7" ht="5.0999999999999996" customHeight="1" thickBot="1">
      <c r="G17" s="20"/>
    </row>
    <row r="18" spans="2:7" ht="20.100000000000001" customHeight="1" thickBot="1">
      <c r="B18" s="49" t="s">
        <v>57</v>
      </c>
      <c r="C18" s="50"/>
      <c r="D18" s="31">
        <f>(D10+(D15*D11)+D5)</f>
        <v>114654.19989367471</v>
      </c>
      <c r="F18" s="22"/>
      <c r="G18" s="20"/>
    </row>
    <row r="19" spans="2:7" ht="20.100000000000001" customHeight="1" thickBot="1">
      <c r="B19" s="51" t="s">
        <v>58</v>
      </c>
      <c r="C19" s="52"/>
      <c r="D19" s="30">
        <f>+D18-D4</f>
        <v>14654.199893674711</v>
      </c>
      <c r="F19" s="35"/>
    </row>
    <row r="20" spans="2:7" ht="5.0999999999999996" customHeight="1">
      <c r="D20" s="20"/>
    </row>
    <row r="21" spans="2:7" hidden="1">
      <c r="D21" s="21"/>
    </row>
    <row r="22" spans="2:7" hidden="1">
      <c r="D22" s="22"/>
    </row>
  </sheetData>
  <sheetProtection algorithmName="SHA-512" hashValue="slcJkdSIyMuOnIm6jnOgfuMt/RWK1/V9Kw13UDy/o8VzsvU3zQxYfyqDdASUAoG7Q9+VcO/9A+zhaafrkQPCBw==" saltValue="lRg3Bf+VuTiRoJZQE7d0gg==" spinCount="100000" sheet="1" objects="1" selectLockedCells="1" autoFilter="0" pivotTables="0"/>
  <mergeCells count="3">
    <mergeCell ref="B16:D16"/>
    <mergeCell ref="B18:C18"/>
    <mergeCell ref="B19:C19"/>
  </mergeCells>
  <dataValidations count="4">
    <dataValidation type="list" allowBlank="1" showInputMessage="1" showErrorMessage="1" sqref="C12" xr:uid="{00000000-0002-0000-0000-000000000000}">
      <formula1>"ao mês,ano ano"</formula1>
    </dataValidation>
    <dataValidation type="list" allowBlank="1" showInputMessage="1" showErrorMessage="1" sqref="C5" xr:uid="{00000000-0002-0000-0000-000001000000}">
      <formula1>"25%,30%,35%,40%,45%,50%"</formula1>
    </dataValidation>
    <dataValidation type="list" allowBlank="1" showInputMessage="1" showErrorMessage="1" sqref="C10" xr:uid="{00000000-0002-0000-0000-000002000000}">
      <formula1>"0%,10%,20%,25%,30%,40%"</formula1>
    </dataValidation>
    <dataValidation type="list" allowBlank="1" showInputMessage="1" showErrorMessage="1" sqref="D11" xr:uid="{00000000-0002-0000-0000-000003000000}">
      <formula1>"12,24,36,48,60"</formula1>
    </dataValidation>
  </dataValidations>
  <printOptions horizontalCentered="1" verticalCentered="1"/>
  <pageMargins left="0.19685039370078741" right="0.19685039370078741" top="0.19685039370078741" bottom="0.78740157480314965" header="0.31496062992125984" footer="0.31496062992125984"/>
  <pageSetup paperSize="9" scale="150" orientation="portrait" r:id="rId1"/>
  <headerFooter>
    <oddFooter>&amp;L&amp;8Team PreviHonda&amp;C&amp;8&amp;D&amp;R&amp;8&amp;T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3">
    <outlinePr showOutlineSymbols="0"/>
    <pageSetUpPr autoPageBreaks="0"/>
  </sheetPr>
  <dimension ref="B1:XFD23"/>
  <sheetViews>
    <sheetView showGridLines="0" showZeros="0" showOutlineSymbols="0" zoomScale="140" zoomScaleNormal="14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6" sqref="C6"/>
    </sheetView>
  </sheetViews>
  <sheetFormatPr defaultColWidth="0" defaultRowHeight="15" customHeight="1" zeroHeight="1"/>
  <cols>
    <col min="1" max="1" width="1.7109375" style="11" customWidth="1"/>
    <col min="2" max="2" width="30.42578125" style="11" bestFit="1" customWidth="1"/>
    <col min="3" max="3" width="10.5703125" style="11" customWidth="1"/>
    <col min="4" max="4" width="16.85546875" style="11" customWidth="1"/>
    <col min="5" max="5" width="1.7109375" style="11" customWidth="1"/>
    <col min="6" max="6" width="30.42578125" style="11" hidden="1"/>
    <col min="7" max="16376" width="9.140625" style="11" hidden="1"/>
    <col min="16377" max="16384" width="0" style="11" hidden="1"/>
  </cols>
  <sheetData>
    <row r="1" spans="2:7 16384:16384" ht="5.0999999999999996" customHeight="1" thickBot="1">
      <c r="B1" s="10"/>
    </row>
    <row r="2" spans="2:7 16384:16384" ht="27.75" customHeight="1" thickBot="1">
      <c r="B2" s="32"/>
      <c r="C2" s="33"/>
      <c r="D2" s="34"/>
    </row>
    <row r="3" spans="2:7 16384:16384" ht="25.5" customHeight="1" thickBot="1">
      <c r="B3" s="27" t="s">
        <v>50</v>
      </c>
      <c r="C3" s="28" t="s">
        <v>56</v>
      </c>
      <c r="D3" s="29" t="s">
        <v>49</v>
      </c>
    </row>
    <row r="4" spans="2:7 16384:16384" ht="25.5" customHeight="1">
      <c r="B4" s="23" t="s">
        <v>66</v>
      </c>
      <c r="C4" s="12"/>
      <c r="D4" s="40" t="s">
        <v>67</v>
      </c>
    </row>
    <row r="5" spans="2:7 16384:16384" ht="20.100000000000001" customHeight="1">
      <c r="B5" s="23" t="s">
        <v>55</v>
      </c>
      <c r="C5" s="12"/>
      <c r="D5" s="40">
        <v>60000</v>
      </c>
    </row>
    <row r="6" spans="2:7 16384:16384" ht="20.100000000000001" customHeight="1">
      <c r="B6" s="24" t="s">
        <v>61</v>
      </c>
      <c r="C6" s="41">
        <v>0.5</v>
      </c>
      <c r="D6" s="14">
        <f>+D5*C6</f>
        <v>30000</v>
      </c>
    </row>
    <row r="7" spans="2:7 16384:16384" ht="20.100000000000001" customHeight="1">
      <c r="B7" s="24" t="s">
        <v>65</v>
      </c>
      <c r="C7" s="13">
        <f>IF(D4="Automóvel",0.38%,0)</f>
        <v>3.8E-3</v>
      </c>
      <c r="D7" s="14">
        <f>(D5-D6+D8+D9)*C7</f>
        <v>118.02713968</v>
      </c>
      <c r="F7" s="39"/>
      <c r="XFD7" s="22"/>
    </row>
    <row r="8" spans="2:7 16384:16384" ht="20.100000000000001" customHeight="1">
      <c r="B8" s="24" t="s">
        <v>59</v>
      </c>
      <c r="C8" s="15">
        <f>IF(D4="Automóvel",3%/365,0)</f>
        <v>8.219178082191781E-5</v>
      </c>
      <c r="D8" s="14">
        <f>IF(D4="Automóvel",IF(D12*30&lt;=365,D12*30*C8,3%)*(D5-D6+D9),0)</f>
        <v>904.65359999999998</v>
      </c>
      <c r="F8" s="39"/>
    </row>
    <row r="9" spans="2:7 16384:16384" ht="20.100000000000001" customHeight="1">
      <c r="B9" s="24" t="s">
        <v>60</v>
      </c>
      <c r="C9" s="13"/>
      <c r="D9" s="42">
        <v>155.12</v>
      </c>
    </row>
    <row r="10" spans="2:7 16384:16384" ht="20.100000000000001" customHeight="1">
      <c r="B10" s="24" t="s">
        <v>51</v>
      </c>
      <c r="C10" s="13"/>
      <c r="D10" s="14">
        <f>+D5-D6+D7+D8+D9</f>
        <v>31177.800739680002</v>
      </c>
      <c r="F10" s="21"/>
      <c r="G10" s="21"/>
    </row>
    <row r="11" spans="2:7 16384:16384" ht="20.100000000000001" customHeight="1">
      <c r="B11" s="24" t="s">
        <v>64</v>
      </c>
      <c r="C11" s="41">
        <v>0</v>
      </c>
      <c r="D11" s="14">
        <f>+D5*C11</f>
        <v>0</v>
      </c>
      <c r="F11" s="20"/>
      <c r="G11" s="20"/>
    </row>
    <row r="12" spans="2:7 16384:16384" ht="20.100000000000001" customHeight="1">
      <c r="B12" s="24" t="s">
        <v>53</v>
      </c>
      <c r="C12" s="16"/>
      <c r="D12" s="43">
        <v>36</v>
      </c>
      <c r="F12" s="20"/>
      <c r="G12" s="20"/>
    </row>
    <row r="13" spans="2:7 16384:16384" ht="20.100000000000001" customHeight="1">
      <c r="B13" s="24" t="s">
        <v>52</v>
      </c>
      <c r="C13" s="45" t="s">
        <v>54</v>
      </c>
      <c r="D13" s="44">
        <v>7.9000000000000008E-3</v>
      </c>
      <c r="F13" s="38"/>
      <c r="G13" s="20"/>
    </row>
    <row r="14" spans="2:7 16384:16384" ht="20.100000000000001" customHeight="1">
      <c r="B14" s="25" t="s">
        <v>62</v>
      </c>
      <c r="C14" s="17"/>
      <c r="D14" s="18">
        <f>((D15+1)^(12/D12))-1</f>
        <v>4.8554216490236835E-2</v>
      </c>
      <c r="F14" s="22"/>
      <c r="G14" s="20"/>
    </row>
    <row r="15" spans="2:7 16384:16384" ht="20.100000000000001" customHeight="1">
      <c r="B15" s="25" t="s">
        <v>63</v>
      </c>
      <c r="C15" s="17"/>
      <c r="D15" s="18">
        <f>((D11+(D16*D12))/D10)-1</f>
        <v>0.15284965243271675</v>
      </c>
      <c r="F15" s="37"/>
      <c r="G15" s="20"/>
    </row>
    <row r="16" spans="2:7 16384:16384" ht="20.100000000000001" customHeight="1" thickBot="1">
      <c r="B16" s="26" t="s">
        <v>0</v>
      </c>
      <c r="C16" s="19">
        <f>1-C6-C11</f>
        <v>0.5</v>
      </c>
      <c r="D16" s="36">
        <f>IF(C13="ao mês",PMT(D13,D12,-D10,D11),PMT(((D13+1)^(1/12))-1,D12,-D10,D11))</f>
        <v>998.42546517657206</v>
      </c>
      <c r="F16" s="20"/>
      <c r="G16" s="20"/>
    </row>
    <row r="17" spans="2:7" ht="28.5" customHeight="1" thickBot="1">
      <c r="B17" s="46" t="str">
        <f>Extenso_Valor(D16)</f>
        <v>novecentos e noventa e oito reais e quarenta e três centavos</v>
      </c>
      <c r="C17" s="47"/>
      <c r="D17" s="48"/>
      <c r="F17" s="21"/>
      <c r="G17" s="20"/>
    </row>
    <row r="18" spans="2:7" ht="5.0999999999999996" customHeight="1" thickBot="1">
      <c r="G18" s="20"/>
    </row>
    <row r="19" spans="2:7" ht="20.100000000000001" customHeight="1" thickBot="1">
      <c r="B19" s="49" t="s">
        <v>57</v>
      </c>
      <c r="C19" s="50"/>
      <c r="D19" s="31">
        <f>(D11+(D16*D12)+D6)</f>
        <v>65943.316746356591</v>
      </c>
      <c r="F19" s="22"/>
      <c r="G19" s="20"/>
    </row>
    <row r="20" spans="2:7" ht="20.100000000000001" customHeight="1" thickBot="1">
      <c r="B20" s="51" t="s">
        <v>58</v>
      </c>
      <c r="C20" s="52"/>
      <c r="D20" s="30">
        <f>+D19-D5</f>
        <v>5943.3167463565915</v>
      </c>
      <c r="F20" s="35"/>
    </row>
    <row r="21" spans="2:7" ht="5.0999999999999996" customHeight="1">
      <c r="D21" s="20"/>
    </row>
    <row r="22" spans="2:7" hidden="1">
      <c r="D22" s="21"/>
    </row>
    <row r="23" spans="2:7" hidden="1">
      <c r="D23" s="22"/>
    </row>
  </sheetData>
  <sheetProtection password="971D" sheet="1" selectLockedCells="1" autoFilter="0" pivotTables="0"/>
  <mergeCells count="3">
    <mergeCell ref="B17:D17"/>
    <mergeCell ref="B19:C19"/>
    <mergeCell ref="B20:C20"/>
  </mergeCells>
  <dataValidations count="4">
    <dataValidation type="list" allowBlank="1" showInputMessage="1" showErrorMessage="1" sqref="C11" xr:uid="{00000000-0002-0000-0100-000000000000}">
      <formula1>"0%,10%,20%,25%,30%,40%"</formula1>
    </dataValidation>
    <dataValidation type="list" allowBlank="1" showInputMessage="1" showErrorMessage="1" sqref="C6" xr:uid="{00000000-0002-0000-0100-000001000000}">
      <formula1>"25%,30%,35%,40%,45%,50%"</formula1>
    </dataValidation>
    <dataValidation type="list" allowBlank="1" showInputMessage="1" showErrorMessage="1" sqref="C13" xr:uid="{00000000-0002-0000-0100-000002000000}">
      <formula1>"ao mês,ano ano"</formula1>
    </dataValidation>
    <dataValidation type="list" allowBlank="1" showInputMessage="1" showErrorMessage="1" sqref="D4" xr:uid="{00000000-0002-0000-0100-000003000000}">
      <formula1>"Automóvel,Motocicleta"</formula1>
    </dataValidation>
  </dataValidations>
  <printOptions horizontalCentered="1" verticalCentered="1"/>
  <pageMargins left="0.19685039370078741" right="0.19685039370078741" top="0.19685039370078741" bottom="0.78740157480314965" header="0.31496062992125984" footer="0.31496062992125984"/>
  <pageSetup paperSize="9" scale="150" orientation="portrait" r:id="rId1"/>
  <headerFooter>
    <oddFooter>&amp;L&amp;8Team PreviHonda&amp;C&amp;8&amp;D&amp;R&amp;8&amp;T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2"/>
  <dimension ref="A1:F46"/>
  <sheetViews>
    <sheetView showGridLines="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B2" sqref="B2"/>
    </sheetView>
  </sheetViews>
  <sheetFormatPr defaultRowHeight="15"/>
  <cols>
    <col min="1" max="1" width="1.7109375" customWidth="1"/>
    <col min="3" max="3" width="34" bestFit="1" customWidth="1"/>
    <col min="4" max="4" width="14.42578125" bestFit="1" customWidth="1"/>
    <col min="5" max="5" width="7.28515625" bestFit="1" customWidth="1"/>
    <col min="6" max="6" width="1.7109375" customWidth="1"/>
  </cols>
  <sheetData>
    <row r="1" spans="1:6" ht="5.0999999999999996" customHeight="1" thickBot="1">
      <c r="A1" s="2"/>
      <c r="B1" s="3"/>
      <c r="C1" s="3"/>
      <c r="D1" s="3"/>
      <c r="E1" s="3"/>
      <c r="F1" s="1"/>
    </row>
    <row r="2" spans="1:6" ht="20.100000000000001" customHeight="1" thickBot="1">
      <c r="A2" s="2"/>
      <c r="B2" s="6" t="s">
        <v>3</v>
      </c>
      <c r="C2" s="6" t="s">
        <v>48</v>
      </c>
      <c r="D2" s="4" t="s">
        <v>2</v>
      </c>
      <c r="E2" s="5"/>
      <c r="F2" s="1"/>
    </row>
    <row r="3" spans="1:6" ht="20.100000000000001" customHeight="1" thickBot="1">
      <c r="A3" s="2"/>
      <c r="B3" s="6"/>
      <c r="C3" s="6" t="s">
        <v>1</v>
      </c>
      <c r="D3" s="6" t="s">
        <v>4</v>
      </c>
      <c r="E3" s="6" t="s">
        <v>5</v>
      </c>
      <c r="F3" s="1"/>
    </row>
    <row r="4" spans="1:6" ht="20.100000000000001" customHeight="1" thickBot="1">
      <c r="A4" s="2"/>
      <c r="B4" s="7">
        <v>1</v>
      </c>
      <c r="C4" s="8" t="s">
        <v>6</v>
      </c>
      <c r="D4" s="9">
        <f>((E4+1)^(1/12))-1</f>
        <v>9.9831901409603852E-3</v>
      </c>
      <c r="E4" s="9">
        <v>0.12659999999999999</v>
      </c>
      <c r="F4" s="1"/>
    </row>
    <row r="5" spans="1:6" ht="20.100000000000001" customHeight="1" thickBot="1">
      <c r="A5" s="2"/>
      <c r="B5" s="7">
        <v>2</v>
      </c>
      <c r="C5" s="8" t="s">
        <v>7</v>
      </c>
      <c r="D5" s="9">
        <f t="shared" ref="D5:D45" si="0">((E5+1)^(1/12))-1</f>
        <v>1.0749469835485082E-2</v>
      </c>
      <c r="E5" s="9">
        <v>0.13689999999999999</v>
      </c>
      <c r="F5" s="1"/>
    </row>
    <row r="6" spans="1:6" ht="20.100000000000001" customHeight="1" thickBot="1">
      <c r="A6" s="2"/>
      <c r="B6" s="7">
        <v>3</v>
      </c>
      <c r="C6" s="8" t="s">
        <v>8</v>
      </c>
      <c r="D6" s="9">
        <f t="shared" si="0"/>
        <v>1.1163421416801933E-2</v>
      </c>
      <c r="E6" s="9">
        <v>0.14249999999999999</v>
      </c>
      <c r="F6" s="1"/>
    </row>
    <row r="7" spans="1:6" ht="20.100000000000001" customHeight="1" thickBot="1">
      <c r="A7" s="2"/>
      <c r="B7" s="7">
        <v>4</v>
      </c>
      <c r="C7" s="8" t="s">
        <v>9</v>
      </c>
      <c r="D7" s="9">
        <f t="shared" si="0"/>
        <v>1.1369700212606082E-2</v>
      </c>
      <c r="E7" s="9">
        <v>0.14529999999999998</v>
      </c>
      <c r="F7" s="1"/>
    </row>
    <row r="8" spans="1:6" ht="20.100000000000001" customHeight="1" thickBot="1">
      <c r="A8" s="2"/>
      <c r="B8" s="7">
        <v>5</v>
      </c>
      <c r="C8" s="8" t="s">
        <v>10</v>
      </c>
      <c r="D8" s="9">
        <f t="shared" si="0"/>
        <v>1.1656248071381992E-2</v>
      </c>
      <c r="E8" s="9">
        <v>0.1492</v>
      </c>
      <c r="F8" s="1"/>
    </row>
    <row r="9" spans="1:6" ht="20.100000000000001" customHeight="1" thickBot="1">
      <c r="A9" s="2"/>
      <c r="B9" s="7">
        <v>6</v>
      </c>
      <c r="C9" s="8" t="s">
        <v>11</v>
      </c>
      <c r="D9" s="9">
        <f t="shared" si="0"/>
        <v>1.1700253215942702E-2</v>
      </c>
      <c r="E9" s="9">
        <v>0.14980000000000002</v>
      </c>
      <c r="F9" s="1"/>
    </row>
    <row r="10" spans="1:6" ht="20.100000000000001" customHeight="1" thickBot="1">
      <c r="A10" s="2"/>
      <c r="B10" s="7">
        <v>7</v>
      </c>
      <c r="C10" s="8" t="s">
        <v>12</v>
      </c>
      <c r="D10" s="9">
        <f t="shared" si="0"/>
        <v>1.1956531137000681E-2</v>
      </c>
      <c r="E10" s="9">
        <v>0.15329999999999999</v>
      </c>
      <c r="F10" s="1"/>
    </row>
    <row r="11" spans="1:6" ht="20.100000000000001" customHeight="1" thickBot="1">
      <c r="A11" s="2"/>
      <c r="B11" s="7">
        <v>8</v>
      </c>
      <c r="C11" s="8" t="s">
        <v>13</v>
      </c>
      <c r="D11" s="9">
        <f t="shared" si="0"/>
        <v>1.2226679466870394E-2</v>
      </c>
      <c r="E11" s="9">
        <v>0.157</v>
      </c>
      <c r="F11" s="1"/>
    </row>
    <row r="12" spans="1:6" ht="20.100000000000001" customHeight="1" thickBot="1">
      <c r="A12" s="2"/>
      <c r="B12" s="7">
        <v>9</v>
      </c>
      <c r="C12" s="8" t="s">
        <v>14</v>
      </c>
      <c r="D12" s="9">
        <f t="shared" si="0"/>
        <v>1.2292271470377036E-2</v>
      </c>
      <c r="E12" s="9">
        <v>0.15789999999999998</v>
      </c>
      <c r="F12" s="1"/>
    </row>
    <row r="13" spans="1:6" ht="20.100000000000001" customHeight="1" thickBot="1">
      <c r="A13" s="2"/>
      <c r="B13" s="7">
        <v>10</v>
      </c>
      <c r="C13" s="8" t="s">
        <v>15</v>
      </c>
      <c r="D13" s="9">
        <f t="shared" si="0"/>
        <v>1.2416040069539225E-2</v>
      </c>
      <c r="E13" s="9">
        <v>0.15960000000000002</v>
      </c>
      <c r="F13" s="1"/>
    </row>
    <row r="14" spans="1:6" ht="20.100000000000001" customHeight="1" thickBot="1">
      <c r="A14" s="2"/>
      <c r="B14" s="7">
        <v>11</v>
      </c>
      <c r="C14" s="8" t="s">
        <v>16</v>
      </c>
      <c r="D14" s="9">
        <f t="shared" si="0"/>
        <v>1.2568701261861159E-2</v>
      </c>
      <c r="E14" s="9">
        <v>0.16170000000000001</v>
      </c>
      <c r="F14" s="1"/>
    </row>
    <row r="15" spans="1:6" ht="20.100000000000001" customHeight="1" thickBot="1">
      <c r="A15" s="2"/>
      <c r="B15" s="7">
        <v>12</v>
      </c>
      <c r="C15" s="8" t="s">
        <v>17</v>
      </c>
      <c r="D15" s="9">
        <f t="shared" si="0"/>
        <v>1.3529721718319232E-2</v>
      </c>
      <c r="E15" s="9">
        <v>0.17499999999999999</v>
      </c>
      <c r="F15" s="1"/>
    </row>
    <row r="16" spans="1:6" ht="20.100000000000001" customHeight="1" thickBot="1">
      <c r="A16" s="2"/>
      <c r="B16" s="7">
        <v>13</v>
      </c>
      <c r="C16" s="8" t="s">
        <v>18</v>
      </c>
      <c r="D16" s="9">
        <f t="shared" si="0"/>
        <v>1.3536909592000379E-2</v>
      </c>
      <c r="E16" s="9">
        <v>0.17510000000000001</v>
      </c>
      <c r="F16" s="1"/>
    </row>
    <row r="17" spans="1:6" ht="20.100000000000001" customHeight="1" thickBot="1">
      <c r="A17" s="2"/>
      <c r="B17" s="7">
        <v>14</v>
      </c>
      <c r="C17" s="8" t="s">
        <v>19</v>
      </c>
      <c r="D17" s="9">
        <f t="shared" si="0"/>
        <v>1.4024374403139195E-2</v>
      </c>
      <c r="E17" s="9">
        <v>0.18190000000000001</v>
      </c>
      <c r="F17" s="1"/>
    </row>
    <row r="18" spans="1:6" ht="20.100000000000001" customHeight="1" thickBot="1">
      <c r="A18" s="2"/>
      <c r="B18" s="7">
        <v>15</v>
      </c>
      <c r="C18" s="8" t="s">
        <v>20</v>
      </c>
      <c r="D18" s="9">
        <f t="shared" si="0"/>
        <v>1.4842943116880836E-2</v>
      </c>
      <c r="E18" s="9">
        <v>0.19339999999999999</v>
      </c>
      <c r="F18" s="1"/>
    </row>
    <row r="19" spans="1:6" ht="20.100000000000001" customHeight="1" thickBot="1">
      <c r="A19" s="2"/>
      <c r="B19" s="7">
        <v>16</v>
      </c>
      <c r="C19" s="8" t="s">
        <v>21</v>
      </c>
      <c r="D19" s="9">
        <f t="shared" si="0"/>
        <v>1.4963334968509434E-2</v>
      </c>
      <c r="E19" s="9">
        <v>0.19510000000000002</v>
      </c>
      <c r="F19" s="1"/>
    </row>
    <row r="20" spans="1:6" ht="20.100000000000001" customHeight="1" thickBot="1">
      <c r="A20" s="2"/>
      <c r="B20" s="7">
        <v>17</v>
      </c>
      <c r="C20" s="8" t="s">
        <v>22</v>
      </c>
      <c r="D20" s="9">
        <f t="shared" si="0"/>
        <v>1.5344717570085153E-2</v>
      </c>
      <c r="E20" s="9">
        <v>0.20050000000000001</v>
      </c>
      <c r="F20" s="1"/>
    </row>
    <row r="21" spans="1:6" ht="20.100000000000001" customHeight="1" thickBot="1">
      <c r="A21" s="2"/>
      <c r="B21" s="7">
        <v>18</v>
      </c>
      <c r="C21" s="8" t="s">
        <v>23</v>
      </c>
      <c r="D21" s="9">
        <f t="shared" si="0"/>
        <v>1.5386996295847721E-2</v>
      </c>
      <c r="E21" s="9">
        <v>0.2011</v>
      </c>
      <c r="F21" s="1"/>
    </row>
    <row r="22" spans="1:6" ht="20.100000000000001" customHeight="1" thickBot="1">
      <c r="A22" s="2"/>
      <c r="B22" s="7">
        <v>19</v>
      </c>
      <c r="C22" s="8" t="s">
        <v>24</v>
      </c>
      <c r="D22" s="9">
        <f t="shared" si="0"/>
        <v>1.5675383853549052E-2</v>
      </c>
      <c r="E22" s="9">
        <v>0.20519999999999999</v>
      </c>
      <c r="F22" s="1"/>
    </row>
    <row r="23" spans="1:6" ht="20.100000000000001" customHeight="1" thickBot="1">
      <c r="A23" s="2"/>
      <c r="B23" s="7">
        <v>20</v>
      </c>
      <c r="C23" s="8" t="s">
        <v>25</v>
      </c>
      <c r="D23" s="9">
        <f t="shared" si="0"/>
        <v>1.5682406455330922E-2</v>
      </c>
      <c r="E23" s="9">
        <v>0.20530000000000001</v>
      </c>
      <c r="F23" s="1"/>
    </row>
    <row r="24" spans="1:6" ht="20.100000000000001" customHeight="1" thickBot="1">
      <c r="A24" s="2"/>
      <c r="B24" s="7">
        <v>21</v>
      </c>
      <c r="C24" s="8" t="s">
        <v>26</v>
      </c>
      <c r="D24" s="9">
        <f t="shared" si="0"/>
        <v>1.6032857369051801E-2</v>
      </c>
      <c r="E24" s="9">
        <v>0.21030000000000001</v>
      </c>
      <c r="F24" s="1"/>
    </row>
    <row r="25" spans="1:6" ht="20.100000000000001" customHeight="1" thickBot="1">
      <c r="A25" s="2"/>
      <c r="B25" s="7">
        <v>22</v>
      </c>
      <c r="C25" s="8" t="s">
        <v>27</v>
      </c>
      <c r="D25" s="9">
        <f t="shared" si="0"/>
        <v>1.6319238209239417E-2</v>
      </c>
      <c r="E25" s="9">
        <v>0.21440000000000001</v>
      </c>
      <c r="F25" s="1"/>
    </row>
    <row r="26" spans="1:6" ht="20.100000000000001" customHeight="1" thickBot="1">
      <c r="A26" s="2"/>
      <c r="B26" s="7">
        <v>23</v>
      </c>
      <c r="C26" s="8" t="s">
        <v>28</v>
      </c>
      <c r="D26" s="9">
        <f t="shared" si="0"/>
        <v>1.6416823826317595E-2</v>
      </c>
      <c r="E26" s="9">
        <v>0.21579999999999999</v>
      </c>
      <c r="F26" s="1"/>
    </row>
    <row r="27" spans="1:6" ht="20.100000000000001" customHeight="1" thickBot="1">
      <c r="A27" s="2"/>
      <c r="B27" s="7">
        <v>24</v>
      </c>
      <c r="C27" s="8" t="s">
        <v>29</v>
      </c>
      <c r="D27" s="9">
        <f t="shared" si="0"/>
        <v>1.6771445350269865E-2</v>
      </c>
      <c r="E27" s="9">
        <v>0.22089999999999999</v>
      </c>
      <c r="F27" s="1"/>
    </row>
    <row r="28" spans="1:6" ht="20.100000000000001" customHeight="1" thickBot="1">
      <c r="A28" s="2"/>
      <c r="B28" s="7">
        <v>25</v>
      </c>
      <c r="C28" s="8" t="s">
        <v>30</v>
      </c>
      <c r="D28" s="9">
        <f t="shared" si="0"/>
        <v>1.7124711568633266E-2</v>
      </c>
      <c r="E28" s="9">
        <v>0.22600000000000001</v>
      </c>
      <c r="F28" s="1"/>
    </row>
    <row r="29" spans="1:6" ht="20.100000000000001" customHeight="1" thickBot="1">
      <c r="A29" s="2"/>
      <c r="B29" s="7">
        <v>26</v>
      </c>
      <c r="C29" s="8" t="s">
        <v>31</v>
      </c>
      <c r="D29" s="9">
        <f t="shared" si="0"/>
        <v>1.7173093912656645E-2</v>
      </c>
      <c r="E29" s="9">
        <v>0.22670000000000001</v>
      </c>
      <c r="F29" s="1"/>
    </row>
    <row r="30" spans="1:6" ht="20.100000000000001" customHeight="1" thickBot="1">
      <c r="A30" s="2"/>
      <c r="B30" s="7">
        <v>27</v>
      </c>
      <c r="C30" s="8" t="s">
        <v>32</v>
      </c>
      <c r="D30" s="9">
        <f t="shared" si="0"/>
        <v>1.7193821456013891E-2</v>
      </c>
      <c r="E30" s="9">
        <v>0.22699999999999998</v>
      </c>
      <c r="F30" s="1"/>
    </row>
    <row r="31" spans="1:6" ht="20.100000000000001" customHeight="1" thickBot="1">
      <c r="A31" s="2"/>
      <c r="B31" s="7">
        <v>28</v>
      </c>
      <c r="C31" s="8" t="s">
        <v>33</v>
      </c>
      <c r="D31" s="9">
        <f t="shared" si="0"/>
        <v>1.7573005438974887E-2</v>
      </c>
      <c r="E31" s="9">
        <v>0.23250000000000001</v>
      </c>
      <c r="F31" s="1"/>
    </row>
    <row r="32" spans="1:6" ht="20.100000000000001" customHeight="1" thickBot="1">
      <c r="A32" s="2"/>
      <c r="B32" s="7">
        <v>29</v>
      </c>
      <c r="C32" s="8" t="s">
        <v>34</v>
      </c>
      <c r="D32" s="9">
        <f t="shared" si="0"/>
        <v>1.7669277316331611E-2</v>
      </c>
      <c r="E32" s="9">
        <v>0.2339</v>
      </c>
      <c r="F32" s="1"/>
    </row>
    <row r="33" spans="1:6" ht="20.100000000000001" customHeight="1" thickBot="1">
      <c r="A33" s="2"/>
      <c r="B33" s="7">
        <v>30</v>
      </c>
      <c r="C33" s="8" t="s">
        <v>35</v>
      </c>
      <c r="D33" s="9">
        <f t="shared" si="0"/>
        <v>1.7875237481879802E-2</v>
      </c>
      <c r="E33" s="9">
        <v>0.2369</v>
      </c>
      <c r="F33" s="1"/>
    </row>
    <row r="34" spans="1:6" ht="20.100000000000001" customHeight="1" thickBot="1">
      <c r="A34" s="2"/>
      <c r="B34" s="7">
        <v>31</v>
      </c>
      <c r="C34" s="8" t="s">
        <v>36</v>
      </c>
      <c r="D34" s="9">
        <f t="shared" si="0"/>
        <v>1.8687727697608292E-2</v>
      </c>
      <c r="E34" s="9">
        <v>0.24879999999999999</v>
      </c>
      <c r="F34" s="1"/>
    </row>
    <row r="35" spans="1:6" ht="20.100000000000001" customHeight="1" thickBot="1">
      <c r="A35" s="2"/>
      <c r="B35" s="7">
        <v>32</v>
      </c>
      <c r="C35" s="8" t="s">
        <v>37</v>
      </c>
      <c r="D35" s="9">
        <f t="shared" si="0"/>
        <v>1.8837158181986391E-2</v>
      </c>
      <c r="E35" s="9">
        <v>0.251</v>
      </c>
      <c r="F35" s="1"/>
    </row>
    <row r="36" spans="1:6" ht="20.100000000000001" customHeight="1" thickBot="1">
      <c r="A36" s="2"/>
      <c r="B36" s="7">
        <v>33</v>
      </c>
      <c r="C36" s="8" t="s">
        <v>38</v>
      </c>
      <c r="D36" s="9">
        <f t="shared" si="0"/>
        <v>1.8884653730303347E-2</v>
      </c>
      <c r="E36" s="9">
        <v>0.25170000000000003</v>
      </c>
      <c r="F36" s="1"/>
    </row>
    <row r="37" spans="1:6" ht="20.100000000000001" customHeight="1" thickBot="1">
      <c r="A37" s="2"/>
      <c r="B37" s="7">
        <v>34</v>
      </c>
      <c r="C37" s="8" t="s">
        <v>39</v>
      </c>
      <c r="D37" s="9">
        <f t="shared" si="0"/>
        <v>1.9836201646737717E-2</v>
      </c>
      <c r="E37" s="9">
        <v>0.26579999999999998</v>
      </c>
      <c r="F37" s="1"/>
    </row>
    <row r="38" spans="1:6" ht="20.100000000000001" customHeight="1" thickBot="1">
      <c r="A38" s="2"/>
      <c r="B38" s="7">
        <v>35</v>
      </c>
      <c r="C38" s="8" t="s">
        <v>40</v>
      </c>
      <c r="D38" s="9">
        <f t="shared" si="0"/>
        <v>2.2802878540376437E-2</v>
      </c>
      <c r="E38" s="9">
        <v>0.31069999999999998</v>
      </c>
      <c r="F38" s="1"/>
    </row>
    <row r="39" spans="1:6" ht="20.100000000000001" customHeight="1" thickBot="1">
      <c r="A39" s="2"/>
      <c r="B39" s="7">
        <v>36</v>
      </c>
      <c r="C39" s="8" t="s">
        <v>41</v>
      </c>
      <c r="D39" s="9">
        <f t="shared" si="0"/>
        <v>2.3075600232213223E-2</v>
      </c>
      <c r="E39" s="9">
        <v>0.31489999999999996</v>
      </c>
      <c r="F39" s="1"/>
    </row>
    <row r="40" spans="1:6" ht="20.100000000000001" customHeight="1" thickBot="1">
      <c r="A40" s="2"/>
      <c r="B40" s="7">
        <v>37</v>
      </c>
      <c r="C40" s="8" t="s">
        <v>42</v>
      </c>
      <c r="D40" s="9">
        <f t="shared" si="0"/>
        <v>2.430584859635232E-2</v>
      </c>
      <c r="E40" s="9">
        <v>0.33399999999999996</v>
      </c>
      <c r="F40" s="1"/>
    </row>
    <row r="41" spans="1:6" ht="20.100000000000001" customHeight="1" thickBot="1">
      <c r="A41" s="2"/>
      <c r="B41" s="7">
        <v>38</v>
      </c>
      <c r="C41" s="8" t="s">
        <v>43</v>
      </c>
      <c r="D41" s="9">
        <f t="shared" si="0"/>
        <v>2.7636934859021745E-2</v>
      </c>
      <c r="E41" s="9">
        <v>0.38700000000000001</v>
      </c>
      <c r="F41" s="1"/>
    </row>
    <row r="42" spans="1:6" ht="20.100000000000001" customHeight="1" thickBot="1">
      <c r="A42" s="2"/>
      <c r="B42" s="7">
        <v>39</v>
      </c>
      <c r="C42" s="8" t="s">
        <v>44</v>
      </c>
      <c r="D42" s="9">
        <f t="shared" si="0"/>
        <v>3.0056519216241862E-2</v>
      </c>
      <c r="E42" s="9">
        <v>0.42670000000000002</v>
      </c>
      <c r="F42" s="1"/>
    </row>
    <row r="43" spans="1:6" ht="20.100000000000001" customHeight="1" thickBot="1">
      <c r="A43" s="2"/>
      <c r="B43" s="7">
        <v>40</v>
      </c>
      <c r="C43" s="8" t="s">
        <v>45</v>
      </c>
      <c r="D43" s="9">
        <f t="shared" si="0"/>
        <v>3.6221029440914876E-2</v>
      </c>
      <c r="E43" s="9">
        <v>0.53259999999999996</v>
      </c>
      <c r="F43" s="1"/>
    </row>
    <row r="44" spans="1:6" ht="20.100000000000001" customHeight="1" thickBot="1">
      <c r="A44" s="2"/>
      <c r="B44" s="7">
        <v>41</v>
      </c>
      <c r="C44" s="8" t="s">
        <v>46</v>
      </c>
      <c r="D44" s="9">
        <f t="shared" si="0"/>
        <v>3.8084356553300891E-2</v>
      </c>
      <c r="E44" s="9">
        <v>0.56600000000000006</v>
      </c>
      <c r="F44" s="1"/>
    </row>
    <row r="45" spans="1:6" ht="20.100000000000001" customHeight="1" thickBot="1">
      <c r="A45" s="2"/>
      <c r="B45" s="7">
        <v>42</v>
      </c>
      <c r="C45" s="8" t="s">
        <v>47</v>
      </c>
      <c r="D45" s="9">
        <f t="shared" si="0"/>
        <v>3.9149990130289858E-2</v>
      </c>
      <c r="E45" s="9">
        <v>0.58540000000000003</v>
      </c>
      <c r="F45" s="1"/>
    </row>
    <row r="46" spans="1:6" ht="20.100000000000001" customHeight="1"/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BASE</vt:lpstr>
      <vt:lpstr>BASE EM TESTE</vt:lpstr>
      <vt:lpstr>BANCOS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Gilton Nascimento</dc:creator>
  <cp:lastModifiedBy>Gilton Nascimento</cp:lastModifiedBy>
  <cp:lastPrinted>2019-06-19T13:05:10Z</cp:lastPrinted>
  <dcterms:created xsi:type="dcterms:W3CDTF">2019-05-02T16:09:02Z</dcterms:created>
  <dcterms:modified xsi:type="dcterms:W3CDTF">2024-02-23T12:26:30Z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2c70bfad-8b46-4107-a17f-b4cf8a8d09a7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</Properties>
</file>